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35" windowHeight="8310" activeTab="3"/>
  </bookViews>
  <sheets>
    <sheet name="Inc Stat" sheetId="1" r:id="rId1"/>
    <sheet name="B.S" sheetId="2" r:id="rId2"/>
    <sheet name="Equity" sheetId="3" r:id="rId3"/>
    <sheet name="Cash flow " sheetId="4" r:id="rId4"/>
  </sheets>
  <externalReferences>
    <externalReference r:id="rId7"/>
  </externalReferences>
  <definedNames>
    <definedName name="Interest">#REF!</definedName>
    <definedName name="interset1">#REF!</definedName>
    <definedName name="lamount">#REF!</definedName>
    <definedName name="Loan_Amount">#REF!</definedName>
    <definedName name="O66001">#REF!</definedName>
    <definedName name="O70124">#REF!</definedName>
    <definedName name="O75122">#REF!</definedName>
    <definedName name="O99000">#REF!</definedName>
    <definedName name="periodsum">#REF!</definedName>
    <definedName name="periodsum1">#REF!</definedName>
    <definedName name="_xlnm.Print_Area" localSheetId="1">'B.S'!$A$1:$G$61</definedName>
    <definedName name="_xlnm.Print_Area" localSheetId="3">'Cash flow '!$A$1:$G$58</definedName>
    <definedName name="_xlnm.Print_Area" localSheetId="0">'Inc Stat'!$B$2:$F$46</definedName>
  </definedNames>
  <calcPr fullCalcOnLoad="1"/>
</workbook>
</file>

<file path=xl/sharedStrings.xml><?xml version="1.0" encoding="utf-8"?>
<sst xmlns="http://schemas.openxmlformats.org/spreadsheetml/2006/main" count="176" uniqueCount="120">
  <si>
    <t xml:space="preserve">Revenue </t>
  </si>
  <si>
    <t xml:space="preserve">Other Operating Income </t>
  </si>
  <si>
    <t>-</t>
  </si>
  <si>
    <t>Cost of Software and Other Related Costs</t>
  </si>
  <si>
    <t>Staff Costs</t>
  </si>
  <si>
    <t xml:space="preserve">Depreciation and Amortisation Expenses </t>
  </si>
  <si>
    <t>Other Operating Expenses</t>
  </si>
  <si>
    <t>Finance Costs</t>
  </si>
  <si>
    <t>Taxation</t>
  </si>
  <si>
    <t xml:space="preserve">Current </t>
  </si>
  <si>
    <t>Year</t>
  </si>
  <si>
    <t>Quarter</t>
  </si>
  <si>
    <t>Preceding Year</t>
  </si>
  <si>
    <t>Corresponding</t>
  </si>
  <si>
    <t>RM'000</t>
  </si>
  <si>
    <t>To Date</t>
  </si>
  <si>
    <t>Basic Earnings per Share (sen)</t>
  </si>
  <si>
    <t>Diluted earnings per share (sen)</t>
  </si>
  <si>
    <t>Property, Plant and Equipment</t>
  </si>
  <si>
    <t>Intangible Asset</t>
  </si>
  <si>
    <t>Development Costs</t>
  </si>
  <si>
    <t>Work In Progress</t>
  </si>
  <si>
    <t>Amount Due from Holding Company</t>
  </si>
  <si>
    <t>Cash and Bank Balances</t>
  </si>
  <si>
    <t>Hire Purchase Creditors</t>
  </si>
  <si>
    <t>NET CURRENT ASSETS</t>
  </si>
  <si>
    <t xml:space="preserve">FINANCED BY : </t>
  </si>
  <si>
    <t>Non-Current Assets</t>
  </si>
  <si>
    <t>Current Assets</t>
  </si>
  <si>
    <t>Current Liabilities</t>
  </si>
  <si>
    <t>Long Term Liabilities</t>
  </si>
  <si>
    <t>Trade Receivables</t>
  </si>
  <si>
    <t>Other Receivables</t>
  </si>
  <si>
    <t>Trade Payables</t>
  </si>
  <si>
    <t>Other Payables</t>
  </si>
  <si>
    <t>NET ASSETS PER SHARE (RM)</t>
  </si>
  <si>
    <t>Condensed Consolidated Income Statement</t>
  </si>
  <si>
    <t>(The figures have not been audited)</t>
  </si>
  <si>
    <t>Condensed Consolidated Balance Sheet</t>
  </si>
  <si>
    <t>As At End of  Current</t>
  </si>
  <si>
    <t>As At Preceeding</t>
  </si>
  <si>
    <t>31/12/2005</t>
  </si>
  <si>
    <t>NOTE</t>
  </si>
  <si>
    <t>Share</t>
  </si>
  <si>
    <t>Capital</t>
  </si>
  <si>
    <t>Premium</t>
  </si>
  <si>
    <t>Revaluation</t>
  </si>
  <si>
    <t>Reserve</t>
  </si>
  <si>
    <t>Translation</t>
  </si>
  <si>
    <t>Profits</t>
  </si>
  <si>
    <t>Total</t>
  </si>
  <si>
    <t xml:space="preserve">Period </t>
  </si>
  <si>
    <t>Ended</t>
  </si>
  <si>
    <t>CASH FLOWS FROM OPERATING ACTIVITIES</t>
  </si>
  <si>
    <t>Adjustments For :</t>
  </si>
  <si>
    <t>Loss on Disposal of Property, Plant and Equipment</t>
  </si>
  <si>
    <t xml:space="preserve">   Depreciation and Amortisation Expenses</t>
  </si>
  <si>
    <t>CASH FLOWS FROM FINANCING ACTIVITIES</t>
  </si>
  <si>
    <t xml:space="preserve">   Increase in Security Deposit with Licensed Financial Institution               </t>
  </si>
  <si>
    <t xml:space="preserve">   Repayment of Hire Purchase Creditors</t>
  </si>
  <si>
    <t>CASH AND CASH EQUIVALENTS BROUGHT FORWARD</t>
  </si>
  <si>
    <t>CASH AND CASH EQUIVALENTS CARRIED FORWARD</t>
  </si>
  <si>
    <t>(Incorporated In Malaysia)</t>
  </si>
  <si>
    <r>
      <t xml:space="preserve">AIROCOM TECHNOLOGY BERHAD </t>
    </r>
    <r>
      <rPr>
        <b/>
        <sz val="10"/>
        <rFont val="Times New Roman"/>
        <family val="1"/>
      </rPr>
      <t>(498908-A)</t>
    </r>
  </si>
  <si>
    <t>(RM'000)</t>
  </si>
  <si>
    <t xml:space="preserve">INDIVIDUAL QUARTER </t>
  </si>
  <si>
    <t xml:space="preserve">   Increase in Receivables </t>
  </si>
  <si>
    <t>CUMMULATIVE QUARTER</t>
  </si>
  <si>
    <t>Share Premium</t>
  </si>
  <si>
    <t>Share Capital</t>
  </si>
  <si>
    <t>Retained Profits</t>
  </si>
  <si>
    <t>AIROCOM TECHNOLOGY BERHAD (498908-A)</t>
  </si>
  <si>
    <r>
      <t>Retained</t>
    </r>
    <r>
      <rPr>
        <u val="single"/>
        <sz val="9"/>
        <rFont val="Arial"/>
        <family val="2"/>
      </rPr>
      <t xml:space="preserve"> </t>
    </r>
  </si>
  <si>
    <t>Bonus issue via:</t>
  </si>
  <si>
    <t>Initial Public Offering</t>
  </si>
  <si>
    <t>Listing Expenses</t>
  </si>
  <si>
    <t>Bank Overdraft</t>
  </si>
  <si>
    <t>Interest Income</t>
  </si>
  <si>
    <t xml:space="preserve">Interest Expenses </t>
  </si>
  <si>
    <t xml:space="preserve">   Repayment of Borrowings</t>
  </si>
  <si>
    <t>Loss before Depreciation and Amortisation and Finance Costs</t>
  </si>
  <si>
    <t>Loss From Operations</t>
  </si>
  <si>
    <t>Loss Before Taxation</t>
  </si>
  <si>
    <t>Net Loss for the Period</t>
  </si>
  <si>
    <t>Security Deposit with Licensed Financial Institution</t>
  </si>
  <si>
    <t xml:space="preserve">Term Loans </t>
  </si>
  <si>
    <t>Capitalisation of Share Premium Premium</t>
  </si>
  <si>
    <t>NET INCREASE IN CASH AND CASH EQUIVALENTS</t>
  </si>
  <si>
    <t>Financial Year End</t>
  </si>
  <si>
    <t>Advance Billing</t>
  </si>
  <si>
    <t>Unrealised Gain on Foreign Exchange</t>
  </si>
  <si>
    <t xml:space="preserve">   Increase in Payables </t>
  </si>
  <si>
    <t xml:space="preserve">   Interest Expenses Paid </t>
  </si>
  <si>
    <t xml:space="preserve">   Purchase of Property, Plant and Equipment</t>
  </si>
  <si>
    <t>The Condensed Consolidated Income Statement should be read in conjunction with the Financial Statements</t>
  </si>
  <si>
    <t>for the Year Ended 31st December, 2005</t>
  </si>
  <si>
    <t>Amount Due to Directors</t>
  </si>
  <si>
    <t xml:space="preserve">The Condensed Consolidated Balance Sheet should be read in conjuction with the Financial Statements for the </t>
  </si>
  <si>
    <t>for the Year Ended 31st December, 2005.</t>
  </si>
  <si>
    <t>Year Ended 31st December, 2005.</t>
  </si>
  <si>
    <t xml:space="preserve">The Condensed Statement of Changes in Equity should be read in conjuction with the Financial Statements for the </t>
  </si>
  <si>
    <t>Operating Loss Before Working Capital Changes</t>
  </si>
  <si>
    <t xml:space="preserve">   Increase in Development Costs</t>
  </si>
  <si>
    <t>Interest Received</t>
  </si>
  <si>
    <t>CASH FLOWS FROM INVESTING ACTIVITY</t>
  </si>
  <si>
    <t xml:space="preserve">   Proceeds from the Issue of Shares</t>
  </si>
  <si>
    <t xml:space="preserve">The Condensed Consolidated Cash Flow Statement should be read in conjuction with the Financial Statements </t>
  </si>
  <si>
    <t xml:space="preserve">   Increase in Advance Billing </t>
  </si>
  <si>
    <t>Balance as at 01/01/2006</t>
  </si>
  <si>
    <t xml:space="preserve">Cash Used In Operations </t>
  </si>
  <si>
    <t>Net Cash Used In Operating Activities</t>
  </si>
  <si>
    <t>Net Cash Used In Investing Activity</t>
  </si>
  <si>
    <t>Net Cash Generated From Financing Activities</t>
  </si>
  <si>
    <t>Quarterly Report on Consolidated Results for the 3rd Quarter Ended 30th September, 2006</t>
  </si>
  <si>
    <t>30/09/2006</t>
  </si>
  <si>
    <t>Balance as at 30/09/2006</t>
  </si>
  <si>
    <t xml:space="preserve">   Decrease in Amount Due to Director</t>
  </si>
  <si>
    <t xml:space="preserve">   Increase in Work In Progress</t>
  </si>
  <si>
    <t>Condensed Consolidated Cash Flow Statement for the 3rd Quarter Ended 30th September, 2006</t>
  </si>
  <si>
    <t>Condensed Statement of Changes in Equity for the 3rd Quarter Ended 30th September, 2006</t>
  </si>
</sst>
</file>

<file path=xl/styles.xml><?xml version="1.0" encoding="utf-8"?>
<styleSheet xmlns="http://schemas.openxmlformats.org/spreadsheetml/2006/main">
  <numFmts count="6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#,##0.0"/>
    <numFmt numFmtId="181" formatCode="0.00_);\(0.00\)"/>
    <numFmt numFmtId="182" formatCode="#,##0.000"/>
    <numFmt numFmtId="183" formatCode="#,##0.0000"/>
    <numFmt numFmtId="184" formatCode="#,##0.00000"/>
    <numFmt numFmtId="185" formatCode="#,##0.000000"/>
    <numFmt numFmtId="186" formatCode="[$-409]dddd\,\ mmmm\ dd\,\ yyyy"/>
    <numFmt numFmtId="187" formatCode="[$-409]d\-mmm\-yy;@"/>
    <numFmt numFmtId="188" formatCode="0_);\(0\)"/>
    <numFmt numFmtId="189" formatCode="0.0"/>
    <numFmt numFmtId="190" formatCode="0.00000"/>
    <numFmt numFmtId="191" formatCode="0.0000"/>
    <numFmt numFmtId="192" formatCode="0.000"/>
    <numFmt numFmtId="193" formatCode="[$-409]h:mm:ss\ AM/PM"/>
    <numFmt numFmtId="194" formatCode="#,##0.0_);\(#,##0.0\)"/>
    <numFmt numFmtId="195" formatCode="_(* #,##0.0_);_(* \(#,##0.0\);_(* &quot;-&quot;?_);_(@_)"/>
    <numFmt numFmtId="196" formatCode="_-* #,##0.00_-;\-* #,##0.00_-;_-* &quot;-&quot;??_-;_-@_-"/>
    <numFmt numFmtId="197" formatCode="[$MYR]\ #,##0.00_);\([$MYR]\ #,##0.00\)"/>
    <numFmt numFmtId="198" formatCode="[$MYR]\ #,##0.00"/>
    <numFmt numFmtId="199" formatCode="d\ mmmm\ yyyy"/>
    <numFmt numFmtId="200" formatCode="#,##0;[Red]#,##0"/>
    <numFmt numFmtId="201" formatCode="0.00000%"/>
    <numFmt numFmtId="202" formatCode="0;[Red]0"/>
    <numFmt numFmtId="203" formatCode="00000"/>
    <numFmt numFmtId="204" formatCode="_(* #,##0.00_);_(* \(#,##0.00\);_(* &quot;-&quot;_);_(@_)"/>
    <numFmt numFmtId="205" formatCode="0.0%"/>
    <numFmt numFmtId="206" formatCode="_(* #,##0_);_(* \(#,##0\);_(* &quot;-&quot;?_);_(@_)"/>
    <numFmt numFmtId="207" formatCode="_(* #,##0.000_);_(* \(#,##0.000\);_(* &quot;-&quot;_);_(@_)"/>
    <numFmt numFmtId="208" formatCode="_(* #,##0.0_);_(* \(#,##0.0\);_(* &quot;-&quot;_);_(@_)"/>
    <numFmt numFmtId="209" formatCode="0.0_);\(0.0\)"/>
    <numFmt numFmtId="210" formatCode="_(* #,##0.0000000_);_(* \(#,##0.0000000\);_(* &quot;-&quot;??_);_(@_)"/>
    <numFmt numFmtId="211" formatCode="_(* #,##0.00000000_);_(* \(#,##0.00000000\);_(* &quot;-&quot;??_);_(@_)"/>
    <numFmt numFmtId="212" formatCode="_(* #,##0.000000000_);_(* \(#,##0.000000000\);_(* &quot;-&quot;??_);_(@_)"/>
    <numFmt numFmtId="213" formatCode="#,##0.00;\&lt;#,##0.00\&gt;"/>
    <numFmt numFmtId="214" formatCode="_-* #,##0_-;\-* #,##0_-;_-* &quot;-&quot;??_-;_-@_-"/>
    <numFmt numFmtId="215" formatCode="_(* #,##0.000000_);_(* \(#,##0.000000\);_(* &quot;-&quot;??????_);_(@_)"/>
    <numFmt numFmtId="216" formatCode="#,##0.000000_);\(#,##0.000000\)"/>
    <numFmt numFmtId="217" formatCode="[$-43E]dd\ mmmm\ yyyy"/>
    <numFmt numFmtId="218" formatCode="[$-409]dd\-mmm\-yy;@"/>
    <numFmt numFmtId="219" formatCode="[$-43E]dd\ mmmm\ yyyy;@"/>
    <numFmt numFmtId="220" formatCode="[$-F800]dddd\,\ mmmm\ dd\,\ yyyy"/>
    <numFmt numFmtId="221" formatCode="dd/mm/yyyy;@"/>
    <numFmt numFmtId="222" formatCode="dd/mm/yy;@"/>
    <numFmt numFmtId="223" formatCode="#,##0.00;[Red]#,##0.00"/>
    <numFmt numFmtId="224" formatCode="[$-409]d\-mmm\-yyyy;@"/>
  </numFmts>
  <fonts count="12">
    <font>
      <sz val="10"/>
      <name val="MS Sans Serif"/>
      <family val="0"/>
    </font>
    <font>
      <sz val="9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9"/>
      <name val="Arial"/>
      <family val="2"/>
    </font>
    <font>
      <u val="single"/>
      <sz val="9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double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horizontal="left"/>
      <protection/>
    </xf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14" fontId="6" fillId="2" borderId="2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4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5" fontId="6" fillId="0" borderId="1" xfId="15" applyNumberFormat="1" applyFont="1" applyBorder="1" applyAlignment="1">
      <alignment vertical="top" wrapText="1"/>
    </xf>
    <xf numFmtId="175" fontId="6" fillId="0" borderId="5" xfId="15" applyNumberFormat="1" applyFont="1" applyBorder="1" applyAlignment="1">
      <alignment vertical="top" wrapText="1"/>
    </xf>
    <xf numFmtId="175" fontId="6" fillId="0" borderId="6" xfId="15" applyNumberFormat="1" applyFont="1" applyBorder="1" applyAlignment="1">
      <alignment vertical="top" wrapText="1"/>
    </xf>
    <xf numFmtId="175" fontId="6" fillId="0" borderId="1" xfId="15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175" fontId="1" fillId="0" borderId="0" xfId="15" applyNumberFormat="1" applyFont="1" applyAlignment="1">
      <alignment horizontal="right" vertical="top" wrapText="1"/>
    </xf>
    <xf numFmtId="175" fontId="1" fillId="0" borderId="0" xfId="15" applyNumberFormat="1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justify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1" fillId="2" borderId="15" xfId="0" applyFont="1" applyFill="1" applyBorder="1" applyAlignment="1">
      <alignment vertical="top"/>
    </xf>
    <xf numFmtId="0" fontId="1" fillId="2" borderId="16" xfId="0" applyFont="1" applyFill="1" applyBorder="1" applyAlignment="1">
      <alignment vertical="top"/>
    </xf>
    <xf numFmtId="14" fontId="1" fillId="2" borderId="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4" fontId="1" fillId="2" borderId="16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41" fontId="1" fillId="0" borderId="13" xfId="16" applyFont="1" applyBorder="1" applyAlignment="1">
      <alignment horizontal="right" vertical="top" wrapText="1"/>
    </xf>
    <xf numFmtId="41" fontId="1" fillId="0" borderId="1" xfId="16" applyFont="1" applyBorder="1" applyAlignment="1">
      <alignment horizontal="right" vertical="top" wrapText="1"/>
    </xf>
    <xf numFmtId="41" fontId="1" fillId="0" borderId="0" xfId="0" applyNumberFormat="1" applyFont="1" applyAlignment="1">
      <alignment/>
    </xf>
    <xf numFmtId="43" fontId="1" fillId="0" borderId="13" xfId="15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3" fontId="1" fillId="0" borderId="24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175" fontId="6" fillId="0" borderId="0" xfId="0" applyNumberFormat="1" applyFont="1" applyAlignment="1">
      <alignment/>
    </xf>
    <xf numFmtId="175" fontId="6" fillId="0" borderId="2" xfId="15" applyNumberFormat="1" applyFont="1" applyBorder="1" applyAlignment="1">
      <alignment vertical="top" wrapText="1"/>
    </xf>
    <xf numFmtId="175" fontId="1" fillId="0" borderId="13" xfId="15" applyNumberFormat="1" applyFont="1" applyBorder="1" applyAlignment="1">
      <alignment horizontal="right" vertical="top" wrapText="1"/>
    </xf>
    <xf numFmtId="175" fontId="1" fillId="0" borderId="17" xfId="15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top" wrapText="1"/>
    </xf>
    <xf numFmtId="43" fontId="1" fillId="0" borderId="1" xfId="15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indent="1"/>
    </xf>
    <xf numFmtId="4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 wrapText="1" indent="1"/>
    </xf>
    <xf numFmtId="175" fontId="1" fillId="0" borderId="0" xfId="0" applyNumberFormat="1" applyFont="1" applyAlignment="1">
      <alignment vertical="top" wrapText="1"/>
    </xf>
    <xf numFmtId="175" fontId="6" fillId="0" borderId="3" xfId="15" applyNumberFormat="1" applyFont="1" applyBorder="1" applyAlignment="1">
      <alignment vertical="top" wrapText="1"/>
    </xf>
    <xf numFmtId="175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3" fontId="1" fillId="0" borderId="1" xfId="15" applyFont="1" applyBorder="1" applyAlignment="1" quotePrefix="1">
      <alignment horizontal="right" vertical="top" wrapText="1"/>
    </xf>
    <xf numFmtId="175" fontId="1" fillId="0" borderId="0" xfId="15" applyNumberFormat="1" applyFont="1" applyAlignment="1">
      <alignment horizontal="right"/>
    </xf>
    <xf numFmtId="0" fontId="1" fillId="0" borderId="0" xfId="0" applyFont="1" applyAlignment="1" quotePrefix="1">
      <alignment horizontal="right" vertical="top" wrapText="1"/>
    </xf>
    <xf numFmtId="0" fontId="1" fillId="0" borderId="0" xfId="0" applyFont="1" applyAlignment="1" quotePrefix="1">
      <alignment horizontal="right"/>
    </xf>
    <xf numFmtId="43" fontId="1" fillId="0" borderId="11" xfId="15" applyFont="1" applyBorder="1" applyAlignment="1">
      <alignment horizontal="right" vertical="top" wrapText="1"/>
    </xf>
    <xf numFmtId="175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right" vertical="top" wrapText="1"/>
    </xf>
    <xf numFmtId="175" fontId="1" fillId="0" borderId="1" xfId="15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37" fontId="1" fillId="0" borderId="1" xfId="0" applyNumberFormat="1" applyFont="1" applyBorder="1" applyAlignment="1">
      <alignment horizontal="right" vertical="top" wrapText="1"/>
    </xf>
    <xf numFmtId="175" fontId="1" fillId="0" borderId="2" xfId="15" applyNumberFormat="1" applyFont="1" applyBorder="1" applyAlignment="1">
      <alignment horizontal="right" vertical="top" wrapText="1"/>
    </xf>
    <xf numFmtId="175" fontId="1" fillId="0" borderId="24" xfId="15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175" fontId="6" fillId="0" borderId="25" xfId="15" applyNumberFormat="1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43" fontId="9" fillId="0" borderId="17" xfId="15" applyFont="1" applyBorder="1" applyAlignment="1">
      <alignment/>
    </xf>
    <xf numFmtId="43" fontId="9" fillId="0" borderId="2" xfId="15" applyFont="1" applyBorder="1" applyAlignment="1">
      <alignment/>
    </xf>
    <xf numFmtId="39" fontId="9" fillId="0" borderId="1" xfId="15" applyNumberFormat="1" applyFont="1" applyBorder="1" applyAlignment="1">
      <alignment horizontal="right"/>
    </xf>
    <xf numFmtId="175" fontId="1" fillId="0" borderId="13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 vertical="top"/>
    </xf>
    <xf numFmtId="0" fontId="9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ource 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P\KL\Noble%20Travel\jamil\JAP\KL\KNL\project%20sta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DTFC"/>
      <sheetName val="AMDTFC Detail"/>
      <sheetName val="COGS"/>
      <sheetName val="PrjectStatus2003"/>
      <sheetName val="Projek lama"/>
      <sheetName val="Projek Baru"/>
      <sheetName val="Projek"/>
      <sheetName val="PrjectStatus2004"/>
      <sheetName val="PrjectStatus2004 (% P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workbookViewId="0" topLeftCell="A1">
      <selection activeCell="H34" sqref="H34"/>
    </sheetView>
  </sheetViews>
  <sheetFormatPr defaultColWidth="9.140625" defaultRowHeight="12.75"/>
  <cols>
    <col min="1" max="1" width="4.00390625" style="1" customWidth="1"/>
    <col min="2" max="2" width="55.140625" style="1" customWidth="1"/>
    <col min="3" max="3" width="14.28125" style="1" hidden="1" customWidth="1"/>
    <col min="4" max="4" width="14.57421875" style="1" hidden="1" customWidth="1"/>
    <col min="5" max="5" width="19.57421875" style="1" customWidth="1"/>
    <col min="6" max="6" width="17.00390625" style="1" customWidth="1"/>
    <col min="7" max="16384" width="9.140625" style="1" customWidth="1"/>
  </cols>
  <sheetData>
    <row r="2" spans="1:5" ht="14.25" customHeight="1">
      <c r="A2" s="23"/>
      <c r="B2" s="134" t="s">
        <v>71</v>
      </c>
      <c r="C2" s="134"/>
      <c r="D2" s="134"/>
      <c r="E2" s="134"/>
    </row>
    <row r="3" spans="1:5" ht="14.25" customHeight="1">
      <c r="A3" s="25"/>
      <c r="B3" s="26" t="s">
        <v>62</v>
      </c>
      <c r="C3" s="27"/>
      <c r="D3" s="27"/>
      <c r="E3" s="27"/>
    </row>
    <row r="4" spans="1:5" ht="14.25" customHeight="1">
      <c r="A4" s="45"/>
      <c r="B4" s="27" t="s">
        <v>113</v>
      </c>
      <c r="C4" s="27"/>
      <c r="D4" s="27"/>
      <c r="E4" s="27"/>
    </row>
    <row r="5" spans="2:5" ht="14.25" customHeight="1">
      <c r="B5" s="135" t="s">
        <v>36</v>
      </c>
      <c r="C5" s="135"/>
      <c r="D5" s="135"/>
      <c r="E5" s="135"/>
    </row>
    <row r="6" spans="2:6" ht="15.75" customHeight="1">
      <c r="B6" s="28" t="s">
        <v>37</v>
      </c>
      <c r="C6" s="116"/>
      <c r="D6" s="116"/>
      <c r="E6" s="116"/>
      <c r="F6" s="46"/>
    </row>
    <row r="7" spans="2:6" ht="33" customHeight="1">
      <c r="B7" s="29"/>
      <c r="C7" s="47"/>
      <c r="E7" s="48" t="s">
        <v>65</v>
      </c>
      <c r="F7" s="48" t="s">
        <v>67</v>
      </c>
    </row>
    <row r="8" spans="3:6" ht="14.25" customHeight="1">
      <c r="C8" s="49" t="s">
        <v>9</v>
      </c>
      <c r="D8" s="50" t="s">
        <v>12</v>
      </c>
      <c r="E8" s="51" t="s">
        <v>9</v>
      </c>
      <c r="F8" s="51" t="s">
        <v>9</v>
      </c>
    </row>
    <row r="9" spans="2:6" ht="14.25" customHeight="1">
      <c r="B9" s="52"/>
      <c r="C9" s="49" t="s">
        <v>10</v>
      </c>
      <c r="D9" s="50" t="s">
        <v>13</v>
      </c>
      <c r="E9" s="53" t="s">
        <v>10</v>
      </c>
      <c r="F9" s="53" t="s">
        <v>10</v>
      </c>
    </row>
    <row r="10" spans="2:6" ht="14.25" customHeight="1">
      <c r="B10" s="52"/>
      <c r="C10" s="49" t="s">
        <v>11</v>
      </c>
      <c r="D10" s="50" t="s">
        <v>11</v>
      </c>
      <c r="E10" s="53" t="s">
        <v>11</v>
      </c>
      <c r="F10" s="53" t="s">
        <v>15</v>
      </c>
    </row>
    <row r="11" spans="2:6" ht="14.25" customHeight="1">
      <c r="B11" s="54"/>
      <c r="C11" s="55"/>
      <c r="D11" s="56"/>
      <c r="E11" s="57" t="s">
        <v>114</v>
      </c>
      <c r="F11" s="57" t="s">
        <v>114</v>
      </c>
    </row>
    <row r="12" spans="2:6" ht="14.25" customHeight="1">
      <c r="B12" s="54"/>
      <c r="C12" s="41" t="s">
        <v>14</v>
      </c>
      <c r="D12" s="58" t="s">
        <v>14</v>
      </c>
      <c r="E12" s="59" t="s">
        <v>14</v>
      </c>
      <c r="F12" s="59" t="s">
        <v>14</v>
      </c>
    </row>
    <row r="13" spans="2:6" ht="12">
      <c r="B13" s="33"/>
      <c r="C13" s="60"/>
      <c r="D13" s="61"/>
      <c r="E13" s="62"/>
      <c r="F13" s="62"/>
    </row>
    <row r="14" spans="2:6" ht="15" customHeight="1">
      <c r="B14" s="33" t="s">
        <v>0</v>
      </c>
      <c r="C14" s="60"/>
      <c r="D14" s="61"/>
      <c r="E14" s="120">
        <v>1933</v>
      </c>
      <c r="F14" s="80">
        <v>2782</v>
      </c>
    </row>
    <row r="15" spans="2:6" ht="15" customHeight="1">
      <c r="B15" s="33"/>
      <c r="C15" s="60"/>
      <c r="D15" s="61"/>
      <c r="E15" s="62"/>
      <c r="F15" s="62"/>
    </row>
    <row r="16" spans="2:6" ht="15" customHeight="1">
      <c r="B16" s="33" t="s">
        <v>1</v>
      </c>
      <c r="C16" s="60"/>
      <c r="D16" s="61"/>
      <c r="E16" s="120">
        <v>4</v>
      </c>
      <c r="F16" s="80">
        <v>77</v>
      </c>
    </row>
    <row r="17" spans="2:6" ht="15" customHeight="1">
      <c r="B17" s="33"/>
      <c r="C17" s="60"/>
      <c r="D17" s="61"/>
      <c r="E17" s="121"/>
      <c r="F17" s="121"/>
    </row>
    <row r="18" spans="2:6" ht="15" customHeight="1">
      <c r="B18" s="33"/>
      <c r="C18" s="60"/>
      <c r="D18" s="61"/>
      <c r="E18" s="80">
        <f>SUM(E14:E16)</f>
        <v>1937</v>
      </c>
      <c r="F18" s="80">
        <f>SUM(F14:F17)</f>
        <v>2859</v>
      </c>
    </row>
    <row r="19" spans="2:6" ht="15" customHeight="1">
      <c r="B19" s="33"/>
      <c r="C19" s="60"/>
      <c r="D19" s="61"/>
      <c r="E19" s="62"/>
      <c r="F19" s="62"/>
    </row>
    <row r="20" spans="2:6" ht="15" customHeight="1">
      <c r="B20" s="33" t="s">
        <v>3</v>
      </c>
      <c r="C20" s="60"/>
      <c r="D20" s="61"/>
      <c r="E20" s="120">
        <v>1242</v>
      </c>
      <c r="F20" s="120">
        <v>1696</v>
      </c>
    </row>
    <row r="21" spans="2:6" ht="15" customHeight="1">
      <c r="B21" s="33"/>
      <c r="C21" s="60"/>
      <c r="D21" s="61"/>
      <c r="E21" s="62"/>
      <c r="F21" s="62"/>
    </row>
    <row r="22" spans="2:6" ht="15" customHeight="1">
      <c r="B22" s="33" t="s">
        <v>4</v>
      </c>
      <c r="C22" s="60"/>
      <c r="D22" s="61"/>
      <c r="E22" s="120">
        <v>509</v>
      </c>
      <c r="F22" s="120">
        <v>1244</v>
      </c>
    </row>
    <row r="23" spans="2:6" ht="15" customHeight="1">
      <c r="B23" s="33"/>
      <c r="C23" s="60"/>
      <c r="D23" s="61"/>
      <c r="E23" s="120"/>
      <c r="F23" s="120"/>
    </row>
    <row r="24" spans="2:6" ht="15" customHeight="1">
      <c r="B24" s="33" t="s">
        <v>6</v>
      </c>
      <c r="C24" s="60"/>
      <c r="D24" s="61"/>
      <c r="E24" s="120">
        <v>594</v>
      </c>
      <c r="F24" s="120">
        <v>1408</v>
      </c>
    </row>
    <row r="25" spans="2:6" ht="15" customHeight="1">
      <c r="B25" s="33"/>
      <c r="C25" s="60"/>
      <c r="D25" s="61"/>
      <c r="E25" s="121"/>
      <c r="F25" s="121"/>
    </row>
    <row r="26" spans="2:6" ht="12">
      <c r="B26" s="33" t="s">
        <v>80</v>
      </c>
      <c r="C26" s="60"/>
      <c r="D26" s="61"/>
      <c r="E26" s="122">
        <f>E18-SUM(E20:E24)</f>
        <v>-408</v>
      </c>
      <c r="F26" s="122">
        <f>F18-SUM(F20:F24)</f>
        <v>-1489</v>
      </c>
    </row>
    <row r="27" spans="2:6" ht="15" customHeight="1">
      <c r="B27" s="33"/>
      <c r="C27" s="60"/>
      <c r="D27" s="61"/>
      <c r="E27" s="62"/>
      <c r="F27" s="62"/>
    </row>
    <row r="28" spans="2:6" ht="15" customHeight="1">
      <c r="B28" s="33" t="s">
        <v>5</v>
      </c>
      <c r="C28" s="60"/>
      <c r="D28" s="61"/>
      <c r="E28" s="120">
        <v>266</v>
      </c>
      <c r="F28" s="120">
        <v>762</v>
      </c>
    </row>
    <row r="29" spans="2:6" ht="15" customHeight="1">
      <c r="B29" s="33"/>
      <c r="C29" s="60"/>
      <c r="D29" s="61"/>
      <c r="E29" s="121"/>
      <c r="F29" s="121"/>
    </row>
    <row r="30" spans="2:6" ht="15" customHeight="1">
      <c r="B30" s="33" t="s">
        <v>81</v>
      </c>
      <c r="C30" s="60"/>
      <c r="D30" s="61"/>
      <c r="E30" s="120">
        <f>E26-E28</f>
        <v>-674</v>
      </c>
      <c r="F30" s="120">
        <f>F26-F28</f>
        <v>-2251</v>
      </c>
    </row>
    <row r="31" spans="2:6" ht="15" customHeight="1">
      <c r="B31" s="33"/>
      <c r="C31" s="60"/>
      <c r="D31" s="61"/>
      <c r="E31" s="120"/>
      <c r="F31" s="62"/>
    </row>
    <row r="32" spans="2:6" ht="15" customHeight="1">
      <c r="B32" s="33" t="s">
        <v>7</v>
      </c>
      <c r="C32" s="60"/>
      <c r="D32" s="61"/>
      <c r="E32" s="120">
        <v>45</v>
      </c>
      <c r="F32" s="120">
        <v>112</v>
      </c>
    </row>
    <row r="33" spans="2:6" ht="15" customHeight="1">
      <c r="B33" s="33"/>
      <c r="C33" s="60"/>
      <c r="D33" s="61"/>
      <c r="E33" s="123"/>
      <c r="F33" s="121"/>
    </row>
    <row r="34" spans="2:6" ht="15" customHeight="1">
      <c r="B34" s="33" t="s">
        <v>82</v>
      </c>
      <c r="C34" s="60"/>
      <c r="D34" s="61"/>
      <c r="E34" s="120">
        <f>E30-E32</f>
        <v>-719</v>
      </c>
      <c r="F34" s="120">
        <f>F30-F32</f>
        <v>-2363</v>
      </c>
    </row>
    <row r="35" spans="2:6" ht="15" customHeight="1">
      <c r="B35" s="33"/>
      <c r="C35" s="60"/>
      <c r="D35" s="61"/>
      <c r="E35" s="120"/>
      <c r="F35" s="62"/>
    </row>
    <row r="36" spans="2:6" ht="15" customHeight="1">
      <c r="B36" s="33" t="s">
        <v>8</v>
      </c>
      <c r="C36" s="60"/>
      <c r="D36" s="61"/>
      <c r="E36" s="120">
        <v>0</v>
      </c>
      <c r="F36" s="120">
        <v>0</v>
      </c>
    </row>
    <row r="37" spans="2:6" ht="15" customHeight="1">
      <c r="B37" s="33"/>
      <c r="C37" s="60"/>
      <c r="D37" s="61"/>
      <c r="E37" s="123"/>
      <c r="F37" s="121"/>
    </row>
    <row r="38" spans="2:6" ht="15" customHeight="1" thickBot="1">
      <c r="B38" s="33" t="s">
        <v>83</v>
      </c>
      <c r="C38" s="60"/>
      <c r="D38" s="61"/>
      <c r="E38" s="124">
        <f>E34-E36</f>
        <v>-719</v>
      </c>
      <c r="F38" s="124">
        <f>F34-F36</f>
        <v>-2363</v>
      </c>
    </row>
    <row r="39" spans="2:6" ht="15" customHeight="1" thickTop="1">
      <c r="B39" s="44"/>
      <c r="C39" s="60"/>
      <c r="D39" s="61"/>
      <c r="E39" s="125"/>
      <c r="F39" s="125"/>
    </row>
    <row r="40" spans="2:6" ht="15" customHeight="1">
      <c r="B40" s="64" t="s">
        <v>16</v>
      </c>
      <c r="C40" s="60"/>
      <c r="D40" s="61"/>
      <c r="E40" s="132">
        <f>E38/117500*100</f>
        <v>-0.6119148936170213</v>
      </c>
      <c r="F40" s="132">
        <f>F38/117500*100</f>
        <v>-2.011063829787234</v>
      </c>
    </row>
    <row r="41" spans="2:6" ht="15" customHeight="1">
      <c r="B41" s="65" t="s">
        <v>17</v>
      </c>
      <c r="C41" s="66"/>
      <c r="D41" s="67"/>
      <c r="E41" s="120">
        <v>0</v>
      </c>
      <c r="F41" s="120">
        <v>0</v>
      </c>
    </row>
    <row r="42" spans="2:6" ht="15" customHeight="1">
      <c r="B42" s="68"/>
      <c r="C42" s="69"/>
      <c r="D42" s="70"/>
      <c r="E42" s="71"/>
      <c r="F42" s="71"/>
    </row>
    <row r="45" ht="12">
      <c r="B45" s="64" t="s">
        <v>94</v>
      </c>
    </row>
    <row r="46" ht="12">
      <c r="B46" s="1" t="s">
        <v>95</v>
      </c>
    </row>
  </sheetData>
  <mergeCells count="2">
    <mergeCell ref="B2:E2"/>
    <mergeCell ref="B5:E5"/>
  </mergeCells>
  <printOptions/>
  <pageMargins left="0.5" right="0.5" top="1" bottom="1" header="0.5" footer="0.5"/>
  <pageSetup fitToHeight="1" fitToWidth="1" horizontalDpi="600" verticalDpi="600" orientation="portrait" scale="91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workbookViewId="0" topLeftCell="A1">
      <selection activeCell="F55" sqref="F55"/>
    </sheetView>
  </sheetViews>
  <sheetFormatPr defaultColWidth="9.140625" defaultRowHeight="12.75"/>
  <cols>
    <col min="1" max="1" width="4.00390625" style="1" customWidth="1"/>
    <col min="2" max="2" width="48.421875" style="1" customWidth="1"/>
    <col min="3" max="3" width="14.28125" style="1" hidden="1" customWidth="1"/>
    <col min="4" max="4" width="14.57421875" style="1" hidden="1" customWidth="1"/>
    <col min="5" max="5" width="20.57421875" style="1" customWidth="1"/>
    <col min="6" max="6" width="18.140625" style="1" customWidth="1"/>
    <col min="7" max="16384" width="9.140625" style="1" customWidth="1"/>
  </cols>
  <sheetData>
    <row r="2" spans="1:7" ht="14.25" customHeight="1">
      <c r="A2" s="28"/>
      <c r="B2" s="27" t="s">
        <v>71</v>
      </c>
      <c r="C2" s="24"/>
      <c r="D2" s="24"/>
      <c r="E2" s="27"/>
      <c r="F2" s="28"/>
      <c r="G2" s="28"/>
    </row>
    <row r="3" spans="1:7" ht="14.25" customHeight="1">
      <c r="A3" s="28"/>
      <c r="B3" s="26" t="s">
        <v>62</v>
      </c>
      <c r="C3" s="72"/>
      <c r="D3" s="72"/>
      <c r="E3" s="27"/>
      <c r="F3" s="28"/>
      <c r="G3" s="28"/>
    </row>
    <row r="4" spans="1:7" ht="14.25" customHeight="1">
      <c r="A4" s="28"/>
      <c r="B4" s="117" t="s">
        <v>38</v>
      </c>
      <c r="C4" s="29" t="s">
        <v>38</v>
      </c>
      <c r="D4" s="29"/>
      <c r="E4" s="117"/>
      <c r="F4" s="28"/>
      <c r="G4" s="28"/>
    </row>
    <row r="5" spans="1:7" ht="14.25" customHeight="1">
      <c r="A5" s="28"/>
      <c r="B5" s="28" t="s">
        <v>37</v>
      </c>
      <c r="C5" s="1" t="s">
        <v>37</v>
      </c>
      <c r="E5" s="28"/>
      <c r="F5" s="28"/>
      <c r="G5" s="28"/>
    </row>
    <row r="6" spans="2:6" ht="12">
      <c r="B6" s="22"/>
      <c r="C6" s="47"/>
      <c r="E6" s="47"/>
      <c r="F6" s="47"/>
    </row>
    <row r="7" spans="2:6" ht="14.25" customHeight="1">
      <c r="B7" s="52"/>
      <c r="C7" s="73"/>
      <c r="D7" s="73"/>
      <c r="E7" s="51" t="s">
        <v>39</v>
      </c>
      <c r="F7" s="74" t="s">
        <v>40</v>
      </c>
    </row>
    <row r="8" spans="2:6" ht="14.25" customHeight="1">
      <c r="B8" s="52"/>
      <c r="C8" s="73"/>
      <c r="D8" s="73"/>
      <c r="E8" s="53" t="s">
        <v>11</v>
      </c>
      <c r="F8" s="50" t="s">
        <v>88</v>
      </c>
    </row>
    <row r="9" spans="2:6" ht="14.25" customHeight="1">
      <c r="B9" s="30"/>
      <c r="C9" s="75"/>
      <c r="D9" s="75"/>
      <c r="E9" s="57" t="s">
        <v>114</v>
      </c>
      <c r="F9" s="76" t="s">
        <v>41</v>
      </c>
    </row>
    <row r="10" spans="2:6" ht="14.25" customHeight="1">
      <c r="B10" s="30"/>
      <c r="C10" s="41"/>
      <c r="D10" s="41"/>
      <c r="E10" s="77" t="s">
        <v>14</v>
      </c>
      <c r="F10" s="59" t="s">
        <v>14</v>
      </c>
    </row>
    <row r="11" spans="3:6" ht="12">
      <c r="C11" s="28"/>
      <c r="D11" s="28"/>
      <c r="E11" s="60"/>
      <c r="F11" s="78"/>
    </row>
    <row r="12" spans="2:6" ht="12">
      <c r="B12" s="29" t="s">
        <v>27</v>
      </c>
      <c r="C12" s="28"/>
      <c r="D12" s="28"/>
      <c r="E12" s="79"/>
      <c r="F12" s="62"/>
    </row>
    <row r="13" spans="2:6" ht="12">
      <c r="B13" s="29"/>
      <c r="C13" s="28"/>
      <c r="D13" s="28"/>
      <c r="E13" s="79"/>
      <c r="F13" s="62"/>
    </row>
    <row r="14" spans="2:8" ht="12">
      <c r="B14" s="33" t="s">
        <v>18</v>
      </c>
      <c r="C14" s="28"/>
      <c r="D14" s="28"/>
      <c r="E14" s="80">
        <v>4583</v>
      </c>
      <c r="F14" s="80">
        <v>3787</v>
      </c>
      <c r="G14" s="35"/>
      <c r="H14" s="35"/>
    </row>
    <row r="15" spans="2:8" ht="12">
      <c r="B15" s="33" t="s">
        <v>19</v>
      </c>
      <c r="C15" s="28"/>
      <c r="D15" s="28"/>
      <c r="E15" s="81">
        <v>2813</v>
      </c>
      <c r="F15" s="80">
        <v>3094</v>
      </c>
      <c r="H15" s="35"/>
    </row>
    <row r="16" spans="2:8" ht="12">
      <c r="B16" s="33" t="s">
        <v>20</v>
      </c>
      <c r="C16" s="28"/>
      <c r="D16" s="28"/>
      <c r="E16" s="81">
        <v>2262</v>
      </c>
      <c r="F16" s="80">
        <v>1808</v>
      </c>
      <c r="H16" s="35"/>
    </row>
    <row r="17" spans="2:6" ht="12">
      <c r="B17" s="33"/>
      <c r="C17" s="28"/>
      <c r="D17" s="28"/>
      <c r="E17" s="82">
        <f>SUM(E14:E16)</f>
        <v>9658</v>
      </c>
      <c r="F17" s="83">
        <f>SUM(F14:F16)</f>
        <v>8689</v>
      </c>
    </row>
    <row r="18" spans="2:6" ht="12">
      <c r="B18" s="33"/>
      <c r="C18" s="28"/>
      <c r="D18" s="28"/>
      <c r="E18" s="79"/>
      <c r="F18" s="62"/>
    </row>
    <row r="19" spans="2:6" ht="12">
      <c r="B19" s="94" t="s">
        <v>28</v>
      </c>
      <c r="C19" s="28"/>
      <c r="D19" s="28"/>
      <c r="E19" s="79"/>
      <c r="F19" s="62"/>
    </row>
    <row r="20" spans="2:6" ht="12">
      <c r="B20" s="94"/>
      <c r="C20" s="28"/>
      <c r="D20" s="28"/>
      <c r="E20" s="79"/>
      <c r="F20" s="62"/>
    </row>
    <row r="21" spans="2:8" ht="12">
      <c r="B21" s="33" t="s">
        <v>21</v>
      </c>
      <c r="C21" s="28"/>
      <c r="D21" s="28"/>
      <c r="E21" s="81">
        <v>8011</v>
      </c>
      <c r="F21" s="80">
        <v>4378</v>
      </c>
      <c r="H21" s="35"/>
    </row>
    <row r="22" spans="2:8" ht="12">
      <c r="B22" s="33" t="s">
        <v>31</v>
      </c>
      <c r="C22" s="28"/>
      <c r="D22" s="28"/>
      <c r="E22" s="81">
        <v>21517</v>
      </c>
      <c r="F22" s="80">
        <v>18191</v>
      </c>
      <c r="H22" s="35"/>
    </row>
    <row r="23" spans="2:8" ht="12">
      <c r="B23" s="33" t="s">
        <v>32</v>
      </c>
      <c r="C23" s="28"/>
      <c r="D23" s="28"/>
      <c r="E23" s="81">
        <v>515</v>
      </c>
      <c r="F23" s="80">
        <v>1165</v>
      </c>
      <c r="H23" s="35"/>
    </row>
    <row r="24" spans="2:8" ht="12">
      <c r="B24" s="33" t="s">
        <v>22</v>
      </c>
      <c r="C24" s="28"/>
      <c r="D24" s="28"/>
      <c r="E24" s="88">
        <v>0</v>
      </c>
      <c r="F24" s="80">
        <v>472</v>
      </c>
      <c r="H24" s="35"/>
    </row>
    <row r="25" spans="2:8" ht="12">
      <c r="B25" s="47" t="s">
        <v>84</v>
      </c>
      <c r="C25" s="28"/>
      <c r="D25" s="28"/>
      <c r="E25" s="81">
        <v>614</v>
      </c>
      <c r="F25" s="80">
        <v>479</v>
      </c>
      <c r="H25" s="35"/>
    </row>
    <row r="26" spans="2:8" ht="12">
      <c r="B26" s="33" t="s">
        <v>23</v>
      </c>
      <c r="C26" s="28"/>
      <c r="D26" s="28"/>
      <c r="E26" s="81">
        <v>5980</v>
      </c>
      <c r="F26" s="80">
        <v>3</v>
      </c>
      <c r="H26" s="35"/>
    </row>
    <row r="27" spans="2:8" ht="12">
      <c r="B27" s="33"/>
      <c r="C27" s="28"/>
      <c r="D27" s="28"/>
      <c r="E27" s="82">
        <f>SUM(E21:E26)</f>
        <v>36637</v>
      </c>
      <c r="F27" s="83">
        <f>SUM(F21:F26)</f>
        <v>24688</v>
      </c>
      <c r="H27" s="35"/>
    </row>
    <row r="28" spans="2:8" ht="12">
      <c r="B28" s="33"/>
      <c r="C28" s="28"/>
      <c r="D28" s="28"/>
      <c r="E28" s="84"/>
      <c r="F28" s="84"/>
      <c r="H28" s="35"/>
    </row>
    <row r="29" spans="2:6" ht="12">
      <c r="B29" s="94" t="s">
        <v>29</v>
      </c>
      <c r="C29" s="28"/>
      <c r="D29" s="28"/>
      <c r="E29" s="63"/>
      <c r="F29" s="63"/>
    </row>
    <row r="30" spans="2:6" ht="12">
      <c r="B30" s="94"/>
      <c r="C30" s="28"/>
      <c r="D30" s="28"/>
      <c r="E30" s="126"/>
      <c r="F30" s="63"/>
    </row>
    <row r="31" spans="2:8" ht="12">
      <c r="B31" s="33" t="s">
        <v>33</v>
      </c>
      <c r="C31" s="28"/>
      <c r="D31" s="28"/>
      <c r="E31" s="133">
        <f>12976</f>
        <v>12976</v>
      </c>
      <c r="F31" s="86">
        <v>11794</v>
      </c>
      <c r="H31" s="87"/>
    </row>
    <row r="32" spans="2:8" ht="12">
      <c r="B32" s="33" t="s">
        <v>34</v>
      </c>
      <c r="C32" s="28"/>
      <c r="D32" s="28"/>
      <c r="E32" s="85">
        <v>723</v>
      </c>
      <c r="F32" s="86">
        <v>774</v>
      </c>
      <c r="H32" s="87"/>
    </row>
    <row r="33" spans="2:8" ht="12">
      <c r="B33" s="33" t="s">
        <v>96</v>
      </c>
      <c r="C33" s="28"/>
      <c r="D33" s="28"/>
      <c r="E33" s="133">
        <v>27</v>
      </c>
      <c r="F33" s="80">
        <v>33</v>
      </c>
      <c r="H33" s="87"/>
    </row>
    <row r="34" spans="2:8" ht="12">
      <c r="B34" s="33" t="s">
        <v>89</v>
      </c>
      <c r="C34" s="28"/>
      <c r="D34" s="28"/>
      <c r="E34" s="97">
        <v>1306</v>
      </c>
      <c r="F34" s="110" t="s">
        <v>2</v>
      </c>
      <c r="H34" s="87"/>
    </row>
    <row r="35" spans="2:8" ht="12">
      <c r="B35" s="33" t="s">
        <v>85</v>
      </c>
      <c r="C35" s="99"/>
      <c r="D35" s="99"/>
      <c r="E35" s="100">
        <v>78</v>
      </c>
      <c r="F35" s="101">
        <v>0</v>
      </c>
      <c r="H35" s="87"/>
    </row>
    <row r="36" spans="2:8" ht="12">
      <c r="B36" s="33" t="s">
        <v>76</v>
      </c>
      <c r="C36" s="28"/>
      <c r="D36" s="28"/>
      <c r="E36" s="88">
        <v>0</v>
      </c>
      <c r="F36" s="80">
        <v>1277</v>
      </c>
      <c r="H36" s="87"/>
    </row>
    <row r="37" spans="2:8" ht="12">
      <c r="B37" s="33" t="s">
        <v>24</v>
      </c>
      <c r="C37" s="28"/>
      <c r="D37" s="28"/>
      <c r="E37" s="81">
        <v>20</v>
      </c>
      <c r="F37" s="80">
        <v>96</v>
      </c>
      <c r="H37" s="87"/>
    </row>
    <row r="38" spans="2:6" ht="12">
      <c r="B38" s="33"/>
      <c r="C38" s="28"/>
      <c r="D38" s="28"/>
      <c r="E38" s="82">
        <f>SUM(E31:E37)</f>
        <v>15130</v>
      </c>
      <c r="F38" s="83">
        <f>SUM(F31:F37)</f>
        <v>13974</v>
      </c>
    </row>
    <row r="39" spans="2:6" ht="12">
      <c r="B39" s="33"/>
      <c r="C39" s="28"/>
      <c r="D39" s="28"/>
      <c r="E39" s="79"/>
      <c r="F39" s="62"/>
    </row>
    <row r="40" spans="2:6" ht="12">
      <c r="B40" s="94" t="s">
        <v>25</v>
      </c>
      <c r="C40" s="28"/>
      <c r="D40" s="28"/>
      <c r="E40" s="89">
        <f>E27-E38</f>
        <v>21507</v>
      </c>
      <c r="F40" s="90">
        <f>F27-F38</f>
        <v>10714</v>
      </c>
    </row>
    <row r="41" spans="2:7" ht="12.75" thickBot="1">
      <c r="B41" s="33"/>
      <c r="C41" s="28"/>
      <c r="D41" s="28"/>
      <c r="E41" s="91">
        <f>E40+E17</f>
        <v>31165</v>
      </c>
      <c r="F41" s="93">
        <f>F40+F17</f>
        <v>19403</v>
      </c>
      <c r="G41" s="35"/>
    </row>
    <row r="42" spans="2:6" ht="12.75" thickTop="1">
      <c r="B42" s="33"/>
      <c r="C42" s="28"/>
      <c r="D42" s="28"/>
      <c r="E42" s="92"/>
      <c r="F42" s="63"/>
    </row>
    <row r="43" spans="2:6" ht="12">
      <c r="B43" s="33"/>
      <c r="C43" s="28"/>
      <c r="D43" s="28"/>
      <c r="E43" s="63"/>
      <c r="F43" s="63"/>
    </row>
    <row r="44" spans="2:6" ht="12">
      <c r="B44" s="94" t="s">
        <v>26</v>
      </c>
      <c r="C44" s="28"/>
      <c r="D44" s="28"/>
      <c r="E44" s="63"/>
      <c r="F44" s="63"/>
    </row>
    <row r="45" spans="2:6" ht="12">
      <c r="B45" s="94"/>
      <c r="C45" s="28"/>
      <c r="D45" s="28"/>
      <c r="E45" s="126"/>
      <c r="F45" s="63"/>
    </row>
    <row r="46" spans="2:6" ht="12">
      <c r="B46" s="33" t="s">
        <v>69</v>
      </c>
      <c r="C46" s="28"/>
      <c r="D46" s="28"/>
      <c r="E46" s="97">
        <v>15150</v>
      </c>
      <c r="F46" s="80">
        <v>7500</v>
      </c>
    </row>
    <row r="47" spans="2:6" ht="12">
      <c r="B47" s="33" t="s">
        <v>68</v>
      </c>
      <c r="C47" s="28"/>
      <c r="D47" s="28"/>
      <c r="E47" s="97">
        <v>6113</v>
      </c>
      <c r="F47" s="119" t="s">
        <v>2</v>
      </c>
    </row>
    <row r="48" spans="2:6" ht="12">
      <c r="B48" s="33" t="s">
        <v>70</v>
      </c>
      <c r="C48" s="28"/>
      <c r="D48" s="28"/>
      <c r="E48" s="98">
        <v>6798</v>
      </c>
      <c r="F48" s="90">
        <v>9161</v>
      </c>
    </row>
    <row r="49" spans="2:6" ht="12">
      <c r="B49" s="33"/>
      <c r="C49" s="28"/>
      <c r="D49" s="28"/>
      <c r="E49" s="81">
        <f>SUM(E46:E48)</f>
        <v>28061</v>
      </c>
      <c r="F49" s="80">
        <f>SUM(F46:F48)</f>
        <v>16661</v>
      </c>
    </row>
    <row r="50" spans="2:6" ht="12">
      <c r="B50" s="33"/>
      <c r="C50" s="28"/>
      <c r="D50" s="28"/>
      <c r="E50" s="115"/>
      <c r="F50" s="62"/>
    </row>
    <row r="51" spans="2:6" ht="12">
      <c r="B51" s="94" t="s">
        <v>30</v>
      </c>
      <c r="C51" s="28"/>
      <c r="D51" s="28"/>
      <c r="E51" s="79"/>
      <c r="F51" s="62"/>
    </row>
    <row r="52" spans="2:6" ht="12">
      <c r="B52" s="94"/>
      <c r="C52" s="28"/>
      <c r="D52" s="28"/>
      <c r="E52" s="79"/>
      <c r="F52" s="62"/>
    </row>
    <row r="53" spans="2:6" ht="12">
      <c r="B53" s="33" t="s">
        <v>24</v>
      </c>
      <c r="C53" s="28"/>
      <c r="D53" s="28"/>
      <c r="E53" s="81">
        <v>481</v>
      </c>
      <c r="F53" s="86">
        <v>481</v>
      </c>
    </row>
    <row r="54" spans="2:8" ht="12">
      <c r="B54" s="33" t="s">
        <v>85</v>
      </c>
      <c r="C54" s="28"/>
      <c r="D54" s="28"/>
      <c r="E54" s="89">
        <v>2623</v>
      </c>
      <c r="F54" s="90">
        <v>2261</v>
      </c>
      <c r="G54" s="35"/>
      <c r="H54" s="35"/>
    </row>
    <row r="55" spans="2:6" ht="12.75" thickBot="1">
      <c r="B55" s="33"/>
      <c r="C55" s="28"/>
      <c r="D55" s="28"/>
      <c r="E55" s="91">
        <f>SUM(E49:E54)</f>
        <v>31165</v>
      </c>
      <c r="F55" s="93">
        <f>SUM(F49:F54)</f>
        <v>19403</v>
      </c>
    </row>
    <row r="56" spans="3:6" ht="12.75" thickTop="1">
      <c r="C56" s="28"/>
      <c r="D56" s="28"/>
      <c r="E56" s="128"/>
      <c r="F56" s="129"/>
    </row>
    <row r="57" spans="2:6" ht="12">
      <c r="B57" s="29" t="s">
        <v>35</v>
      </c>
      <c r="C57" s="28"/>
      <c r="D57" s="28"/>
      <c r="E57" s="130">
        <f>E49/117500</f>
        <v>0.23881702127659574</v>
      </c>
      <c r="F57" s="131">
        <f>F49/75000</f>
        <v>0.22214666666666666</v>
      </c>
    </row>
    <row r="60" ht="12">
      <c r="B60" s="1" t="s">
        <v>97</v>
      </c>
    </row>
    <row r="61" ht="12">
      <c r="B61" s="1" t="s">
        <v>98</v>
      </c>
    </row>
  </sheetData>
  <printOptions/>
  <pageMargins left="0" right="0" top="0" bottom="0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B9" sqref="B9:B10"/>
    </sheetView>
  </sheetViews>
  <sheetFormatPr defaultColWidth="9.140625" defaultRowHeight="12.75"/>
  <cols>
    <col min="1" max="1" width="5.7109375" style="1" customWidth="1"/>
    <col min="2" max="2" width="26.57421875" style="1" customWidth="1"/>
    <col min="3" max="3" width="7.140625" style="1" customWidth="1"/>
    <col min="4" max="4" width="9.28125" style="1" customWidth="1"/>
    <col min="5" max="5" width="2.7109375" style="1" customWidth="1"/>
    <col min="6" max="6" width="10.7109375" style="1" customWidth="1"/>
    <col min="7" max="7" width="2.8515625" style="1" customWidth="1"/>
    <col min="8" max="8" width="10.28125" style="1" customWidth="1"/>
    <col min="9" max="9" width="3.00390625" style="1" customWidth="1"/>
    <col min="10" max="10" width="9.57421875" style="1" customWidth="1"/>
    <col min="11" max="11" width="2.57421875" style="1" customWidth="1"/>
    <col min="12" max="12" width="10.8515625" style="1" customWidth="1"/>
    <col min="13" max="13" width="3.421875" style="1" customWidth="1"/>
    <col min="14" max="14" width="11.140625" style="1" customWidth="1"/>
    <col min="15" max="16384" width="9.140625" style="1" customWidth="1"/>
  </cols>
  <sheetData>
    <row r="1" spans="1:10" ht="12">
      <c r="A1" s="28"/>
      <c r="B1" s="118"/>
      <c r="C1" s="28"/>
      <c r="D1" s="28"/>
      <c r="E1" s="28"/>
      <c r="F1" s="28"/>
      <c r="G1" s="28"/>
      <c r="H1" s="28"/>
      <c r="I1" s="28"/>
      <c r="J1" s="28"/>
    </row>
    <row r="2" spans="1:10" ht="14.25" customHeight="1">
      <c r="A2" s="28"/>
      <c r="B2" s="134" t="s">
        <v>71</v>
      </c>
      <c r="C2" s="134"/>
      <c r="D2" s="134"/>
      <c r="E2" s="134"/>
      <c r="F2" s="134"/>
      <c r="G2" s="28"/>
      <c r="H2" s="28"/>
      <c r="I2" s="28"/>
      <c r="J2" s="28"/>
    </row>
    <row r="3" spans="1:10" ht="14.25" customHeight="1">
      <c r="A3" s="28"/>
      <c r="B3" s="26" t="s">
        <v>62</v>
      </c>
      <c r="C3" s="27"/>
      <c r="D3" s="27"/>
      <c r="E3" s="27"/>
      <c r="F3" s="27"/>
      <c r="G3" s="28"/>
      <c r="H3" s="28"/>
      <c r="I3" s="28"/>
      <c r="J3" s="28"/>
    </row>
    <row r="4" spans="1:10" ht="14.25" customHeight="1">
      <c r="A4" s="28"/>
      <c r="B4" s="27" t="s">
        <v>119</v>
      </c>
      <c r="C4" s="27"/>
      <c r="D4" s="27"/>
      <c r="E4" s="27"/>
      <c r="F4" s="27"/>
      <c r="G4" s="28"/>
      <c r="H4" s="28"/>
      <c r="I4" s="28"/>
      <c r="J4" s="28"/>
    </row>
    <row r="5" spans="1:10" ht="14.25" customHeight="1">
      <c r="A5" s="28"/>
      <c r="B5" s="28" t="s">
        <v>37</v>
      </c>
      <c r="C5" s="27"/>
      <c r="D5" s="27"/>
      <c r="E5" s="27"/>
      <c r="F5" s="27"/>
      <c r="G5" s="28"/>
      <c r="H5" s="28"/>
      <c r="I5" s="28"/>
      <c r="J5" s="28"/>
    </row>
    <row r="6" ht="12">
      <c r="B6" s="22"/>
    </row>
    <row r="7" ht="12">
      <c r="B7" s="29"/>
    </row>
    <row r="8" ht="14.25" customHeight="1"/>
    <row r="9" spans="2:14" ht="24">
      <c r="B9" s="141"/>
      <c r="C9" s="137" t="s">
        <v>42</v>
      </c>
      <c r="D9" s="31" t="s">
        <v>43</v>
      </c>
      <c r="E9" s="137"/>
      <c r="F9" s="31" t="s">
        <v>43</v>
      </c>
      <c r="G9" s="137"/>
      <c r="H9" s="31" t="s">
        <v>46</v>
      </c>
      <c r="I9" s="137"/>
      <c r="J9" s="31" t="s">
        <v>48</v>
      </c>
      <c r="K9" s="137"/>
      <c r="L9" s="31" t="s">
        <v>72</v>
      </c>
      <c r="M9" s="137"/>
      <c r="N9" s="31"/>
    </row>
    <row r="10" spans="2:14" ht="14.25" customHeight="1">
      <c r="B10" s="141"/>
      <c r="C10" s="137"/>
      <c r="D10" s="32" t="s">
        <v>44</v>
      </c>
      <c r="E10" s="137"/>
      <c r="F10" s="32" t="s">
        <v>45</v>
      </c>
      <c r="G10" s="137"/>
      <c r="H10" s="32" t="s">
        <v>47</v>
      </c>
      <c r="I10" s="137"/>
      <c r="J10" s="32" t="s">
        <v>47</v>
      </c>
      <c r="K10" s="137"/>
      <c r="L10" s="32" t="s">
        <v>49</v>
      </c>
      <c r="M10" s="137"/>
      <c r="N10" s="32" t="s">
        <v>50</v>
      </c>
    </row>
    <row r="11" spans="2:14" ht="12">
      <c r="B11" s="33"/>
      <c r="C11" s="31"/>
      <c r="D11" s="31" t="s">
        <v>64</v>
      </c>
      <c r="E11" s="33"/>
      <c r="F11" s="31" t="s">
        <v>64</v>
      </c>
      <c r="G11" s="33"/>
      <c r="H11" s="31" t="s">
        <v>64</v>
      </c>
      <c r="I11" s="33"/>
      <c r="J11" s="31" t="s">
        <v>64</v>
      </c>
      <c r="K11" s="33"/>
      <c r="L11" s="31" t="s">
        <v>64</v>
      </c>
      <c r="M11" s="33"/>
      <c r="N11" s="31" t="s">
        <v>64</v>
      </c>
    </row>
    <row r="12" spans="2:14" ht="14.25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2:16" ht="14.25" customHeight="1">
      <c r="B13" s="33"/>
      <c r="C13" s="31"/>
      <c r="D13" s="34"/>
      <c r="E13" s="31"/>
      <c r="F13" s="31"/>
      <c r="G13" s="31"/>
      <c r="H13" s="31"/>
      <c r="I13" s="31"/>
      <c r="J13" s="31"/>
      <c r="K13" s="31"/>
      <c r="L13" s="34"/>
      <c r="M13" s="34"/>
      <c r="N13" s="34"/>
      <c r="P13" s="35"/>
    </row>
    <row r="14" spans="2:14" ht="14.25" customHeight="1">
      <c r="B14" s="33"/>
      <c r="C14" s="31"/>
      <c r="D14" s="34"/>
      <c r="E14" s="31"/>
      <c r="F14" s="34"/>
      <c r="G14" s="34"/>
      <c r="H14" s="34"/>
      <c r="I14" s="34"/>
      <c r="J14" s="34"/>
      <c r="K14" s="31"/>
      <c r="L14" s="36"/>
      <c r="M14" s="34"/>
      <c r="N14" s="34"/>
    </row>
    <row r="15" spans="2:14" ht="14.25" customHeight="1">
      <c r="B15" s="33" t="s">
        <v>108</v>
      </c>
      <c r="C15" s="31"/>
      <c r="D15" s="37">
        <v>7500</v>
      </c>
      <c r="E15" s="31"/>
      <c r="F15" s="112" t="s">
        <v>2</v>
      </c>
      <c r="G15" s="34"/>
      <c r="H15" s="112" t="s">
        <v>2</v>
      </c>
      <c r="I15" s="34"/>
      <c r="J15" s="112" t="s">
        <v>2</v>
      </c>
      <c r="K15" s="31"/>
      <c r="L15" s="38">
        <v>9161</v>
      </c>
      <c r="M15" s="34"/>
      <c r="N15" s="38">
        <f>SUM(D15:M15)</f>
        <v>16661</v>
      </c>
    </row>
    <row r="16" spans="2:14" ht="14.25" customHeight="1">
      <c r="B16" s="33"/>
      <c r="C16" s="31"/>
      <c r="D16" s="34"/>
      <c r="E16" s="31"/>
      <c r="F16" s="34"/>
      <c r="G16" s="34"/>
      <c r="H16" s="34"/>
      <c r="I16" s="34"/>
      <c r="J16" s="34"/>
      <c r="K16" s="31"/>
      <c r="L16" s="34"/>
      <c r="M16" s="34"/>
      <c r="N16" s="34"/>
    </row>
    <row r="17" spans="2:14" ht="14.25" customHeight="1">
      <c r="B17" s="33" t="s">
        <v>74</v>
      </c>
      <c r="C17" s="31"/>
      <c r="D17" s="38">
        <v>2600</v>
      </c>
      <c r="E17" s="39"/>
      <c r="F17" s="38">
        <f>13000</f>
        <v>13000</v>
      </c>
      <c r="G17" s="34"/>
      <c r="H17" s="34" t="s">
        <v>2</v>
      </c>
      <c r="I17" s="34"/>
      <c r="J17" s="34" t="s">
        <v>2</v>
      </c>
      <c r="K17" s="31"/>
      <c r="L17" s="34" t="s">
        <v>2</v>
      </c>
      <c r="M17" s="34"/>
      <c r="N17" s="38">
        <f>SUM(D17:M17)</f>
        <v>15600</v>
      </c>
    </row>
    <row r="18" spans="2:14" ht="14.25" customHeight="1">
      <c r="B18" s="33"/>
      <c r="C18" s="31"/>
      <c r="D18" s="34"/>
      <c r="E18" s="31"/>
      <c r="F18" s="34"/>
      <c r="G18" s="34"/>
      <c r="H18" s="34"/>
      <c r="I18" s="34"/>
      <c r="J18" s="34"/>
      <c r="K18" s="31"/>
      <c r="L18" s="34"/>
      <c r="M18" s="34"/>
      <c r="N18" s="34"/>
    </row>
    <row r="19" spans="2:10" ht="14.25" customHeight="1">
      <c r="B19" s="1" t="s">
        <v>73</v>
      </c>
      <c r="F19" s="109"/>
      <c r="G19" s="109"/>
      <c r="H19" s="109"/>
      <c r="I19" s="109"/>
      <c r="J19" s="109"/>
    </row>
    <row r="20" spans="2:14" ht="14.25" customHeight="1">
      <c r="B20" s="33" t="s">
        <v>86</v>
      </c>
      <c r="C20" s="31"/>
      <c r="D20" s="38">
        <v>5050</v>
      </c>
      <c r="E20" s="31"/>
      <c r="F20" s="38">
        <f>-5050</f>
        <v>-5050</v>
      </c>
      <c r="G20" s="34"/>
      <c r="H20" s="112" t="s">
        <v>2</v>
      </c>
      <c r="I20" s="34"/>
      <c r="J20" s="112" t="s">
        <v>2</v>
      </c>
      <c r="K20" s="31"/>
      <c r="L20" s="112" t="s">
        <v>2</v>
      </c>
      <c r="M20" s="34"/>
      <c r="N20" s="38">
        <f>SUM(D20:M20)</f>
        <v>0</v>
      </c>
    </row>
    <row r="21" spans="2:14" ht="14.25" customHeight="1">
      <c r="B21" s="105"/>
      <c r="C21" s="31"/>
      <c r="D21" s="34"/>
      <c r="E21" s="31"/>
      <c r="F21" s="34"/>
      <c r="G21" s="34"/>
      <c r="H21" s="34"/>
      <c r="I21" s="34"/>
      <c r="J21" s="34"/>
      <c r="K21" s="31"/>
      <c r="L21" s="34"/>
      <c r="M21" s="34"/>
      <c r="N21" s="34"/>
    </row>
    <row r="22" spans="2:14" ht="12">
      <c r="B22" s="1" t="s">
        <v>75</v>
      </c>
      <c r="D22" s="113" t="s">
        <v>2</v>
      </c>
      <c r="F22" s="111">
        <v>-1837</v>
      </c>
      <c r="G22" s="109"/>
      <c r="H22" s="113" t="s">
        <v>2</v>
      </c>
      <c r="I22" s="109"/>
      <c r="J22" s="113" t="s">
        <v>2</v>
      </c>
      <c r="L22" s="113" t="s">
        <v>2</v>
      </c>
      <c r="N22" s="38">
        <f>SUM(D22:M22)</f>
        <v>-1837</v>
      </c>
    </row>
    <row r="23" spans="6:10" ht="12">
      <c r="F23" s="109"/>
      <c r="G23" s="109"/>
      <c r="H23" s="109"/>
      <c r="I23" s="109"/>
      <c r="J23" s="109"/>
    </row>
    <row r="24" spans="2:14" ht="14.25" customHeight="1">
      <c r="B24" s="33" t="s">
        <v>83</v>
      </c>
      <c r="C24" s="31"/>
      <c r="D24" s="34" t="s">
        <v>2</v>
      </c>
      <c r="E24" s="31"/>
      <c r="F24" s="34" t="s">
        <v>2</v>
      </c>
      <c r="G24" s="34"/>
      <c r="H24" s="34" t="s">
        <v>2</v>
      </c>
      <c r="I24" s="34"/>
      <c r="J24" s="34" t="s">
        <v>2</v>
      </c>
      <c r="K24" s="31"/>
      <c r="L24" s="38">
        <v>-2363</v>
      </c>
      <c r="M24" s="34"/>
      <c r="N24" s="38">
        <f>SUM(D24:M24)</f>
        <v>-2363</v>
      </c>
    </row>
    <row r="25" spans="2:14" ht="14.25" customHeight="1">
      <c r="B25" s="33"/>
      <c r="C25" s="31"/>
      <c r="D25" s="40"/>
      <c r="E25" s="31"/>
      <c r="F25" s="40"/>
      <c r="G25" s="34"/>
      <c r="H25" s="40"/>
      <c r="I25" s="34"/>
      <c r="J25" s="40"/>
      <c r="K25" s="31"/>
      <c r="L25" s="40"/>
      <c r="M25" s="34"/>
      <c r="N25" s="40"/>
    </row>
    <row r="26" spans="2:14" ht="14.25" customHeight="1">
      <c r="B26" s="138" t="s">
        <v>115</v>
      </c>
      <c r="C26" s="137"/>
      <c r="D26" s="42"/>
      <c r="E26" s="137"/>
      <c r="F26" s="42"/>
      <c r="G26" s="136"/>
      <c r="H26" s="42"/>
      <c r="I26" s="136"/>
      <c r="J26" s="42"/>
      <c r="K26" s="137"/>
      <c r="L26" s="42"/>
      <c r="M26" s="136"/>
      <c r="N26" s="42"/>
    </row>
    <row r="27" spans="2:14" ht="14.25" customHeight="1" thickBot="1">
      <c r="B27" s="138"/>
      <c r="C27" s="137"/>
      <c r="D27" s="43">
        <f>SUM(D15:D26)</f>
        <v>15150</v>
      </c>
      <c r="E27" s="137"/>
      <c r="F27" s="43">
        <f>SUM(F15:F26)</f>
        <v>6113</v>
      </c>
      <c r="G27" s="136"/>
      <c r="H27" s="114">
        <f>SUM(H15:H26)</f>
        <v>0</v>
      </c>
      <c r="I27" s="136"/>
      <c r="J27" s="114">
        <f>SUM(J15:J26)</f>
        <v>0</v>
      </c>
      <c r="K27" s="137"/>
      <c r="L27" s="43">
        <f>SUM(L15:L26)</f>
        <v>6798</v>
      </c>
      <c r="M27" s="136"/>
      <c r="N27" s="43">
        <f>SUM(N15:N26)</f>
        <v>28061</v>
      </c>
    </row>
    <row r="28" ht="12.75" thickTop="1">
      <c r="B28" s="44"/>
    </row>
    <row r="29" ht="12">
      <c r="B29" s="1" t="s">
        <v>100</v>
      </c>
    </row>
    <row r="30" ht="12">
      <c r="B30" s="1" t="s">
        <v>99</v>
      </c>
    </row>
    <row r="31" spans="2:6" ht="12">
      <c r="B31" s="44"/>
      <c r="D31" s="107"/>
      <c r="F31" s="107"/>
    </row>
    <row r="32" ht="12">
      <c r="B32" s="44"/>
    </row>
    <row r="33" spans="2:12" ht="12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</row>
    <row r="34" spans="2:12" ht="12">
      <c r="B34" s="140"/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ht="12">
      <c r="B35" s="44"/>
    </row>
    <row r="36" ht="12">
      <c r="B36" s="44"/>
    </row>
    <row r="37" ht="12">
      <c r="B37" s="44"/>
    </row>
    <row r="38" ht="12">
      <c r="B38" s="44"/>
    </row>
    <row r="39" ht="12">
      <c r="B39" s="44"/>
    </row>
    <row r="40" ht="12">
      <c r="B40" s="44"/>
    </row>
    <row r="41" ht="12">
      <c r="B41" s="44"/>
    </row>
    <row r="42" ht="12">
      <c r="B42" s="44"/>
    </row>
  </sheetData>
  <mergeCells count="17">
    <mergeCell ref="B33:L33"/>
    <mergeCell ref="B34:L34"/>
    <mergeCell ref="M9:M10"/>
    <mergeCell ref="B2:F2"/>
    <mergeCell ref="B9:B10"/>
    <mergeCell ref="C9:C10"/>
    <mergeCell ref="E9:E10"/>
    <mergeCell ref="G9:G10"/>
    <mergeCell ref="I9:I10"/>
    <mergeCell ref="K9:K10"/>
    <mergeCell ref="I26:I27"/>
    <mergeCell ref="K26:K27"/>
    <mergeCell ref="M26:M27"/>
    <mergeCell ref="B26:B27"/>
    <mergeCell ref="C26:C27"/>
    <mergeCell ref="E26:E27"/>
    <mergeCell ref="G26:G27"/>
  </mergeCells>
  <printOptions/>
  <pageMargins left="0" right="0" top="0.39" bottom="0" header="0.5" footer="0.5"/>
  <pageSetup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75" zoomScaleNormal="75" zoomScaleSheetLayoutView="100" workbookViewId="0" topLeftCell="A1">
      <selection activeCell="F1" sqref="F1"/>
    </sheetView>
  </sheetViews>
  <sheetFormatPr defaultColWidth="9.140625" defaultRowHeight="12.75"/>
  <cols>
    <col min="1" max="1" width="4.00390625" style="2" customWidth="1"/>
    <col min="2" max="2" width="65.8515625" style="2" customWidth="1"/>
    <col min="3" max="3" width="14.28125" style="2" hidden="1" customWidth="1"/>
    <col min="4" max="4" width="14.57421875" style="2" hidden="1" customWidth="1"/>
    <col min="5" max="5" width="6.8515625" style="2" hidden="1" customWidth="1"/>
    <col min="6" max="6" width="20.28125" style="2" customWidth="1"/>
    <col min="7" max="7" width="9.8515625" style="2" bestFit="1" customWidth="1"/>
    <col min="8" max="16384" width="9.140625" style="2" customWidth="1"/>
  </cols>
  <sheetData>
    <row r="1" spans="1:6" ht="15">
      <c r="A1" s="10"/>
      <c r="B1" s="10"/>
      <c r="C1" s="10"/>
      <c r="D1" s="10"/>
      <c r="E1" s="10"/>
      <c r="F1" s="10"/>
    </row>
    <row r="2" spans="1:6" ht="14.25" customHeight="1">
      <c r="A2" s="10"/>
      <c r="B2" s="142" t="s">
        <v>63</v>
      </c>
      <c r="C2" s="142"/>
      <c r="D2" s="142"/>
      <c r="E2" s="142"/>
      <c r="F2" s="142"/>
    </row>
    <row r="3" spans="1:6" ht="14.25" customHeight="1">
      <c r="A3" s="10"/>
      <c r="B3" s="14" t="s">
        <v>62</v>
      </c>
      <c r="C3" s="13"/>
      <c r="D3" s="13"/>
      <c r="E3" s="13"/>
      <c r="F3" s="13"/>
    </row>
    <row r="4" spans="1:6" ht="14.25" customHeight="1">
      <c r="A4" s="10"/>
      <c r="B4" s="13" t="s">
        <v>118</v>
      </c>
      <c r="C4" s="13"/>
      <c r="D4" s="13"/>
      <c r="E4" s="13"/>
      <c r="F4" s="13"/>
    </row>
    <row r="5" spans="1:6" ht="14.25" customHeight="1">
      <c r="A5" s="10"/>
      <c r="B5" s="14"/>
      <c r="C5" s="13"/>
      <c r="D5" s="13"/>
      <c r="E5" s="13"/>
      <c r="F5" s="13"/>
    </row>
    <row r="6" ht="15">
      <c r="F6" s="8" t="s">
        <v>9</v>
      </c>
    </row>
    <row r="7" ht="15">
      <c r="F7" s="4" t="s">
        <v>51</v>
      </c>
    </row>
    <row r="8" ht="15">
      <c r="F8" s="4" t="s">
        <v>52</v>
      </c>
    </row>
    <row r="9" ht="15">
      <c r="F9" s="5">
        <v>38990</v>
      </c>
    </row>
    <row r="10" ht="15">
      <c r="F10" s="6" t="s">
        <v>14</v>
      </c>
    </row>
    <row r="11" spans="2:6" ht="15">
      <c r="B11" s="12" t="s">
        <v>53</v>
      </c>
      <c r="F11" s="11"/>
    </row>
    <row r="12" spans="2:6" ht="15">
      <c r="B12" s="7"/>
      <c r="F12" s="11"/>
    </row>
    <row r="13" spans="2:6" ht="15">
      <c r="B13" s="7" t="s">
        <v>82</v>
      </c>
      <c r="F13" s="18">
        <v>-719</v>
      </c>
    </row>
    <row r="14" spans="2:6" ht="15">
      <c r="B14" s="7"/>
      <c r="F14" s="18"/>
    </row>
    <row r="15" spans="2:6" ht="15">
      <c r="B15" s="7" t="s">
        <v>54</v>
      </c>
      <c r="F15" s="18"/>
    </row>
    <row r="16" spans="2:6" ht="15">
      <c r="B16" s="7"/>
      <c r="F16" s="18"/>
    </row>
    <row r="17" spans="2:6" ht="15">
      <c r="B17" s="102" t="s">
        <v>55</v>
      </c>
      <c r="F17" s="18">
        <v>0</v>
      </c>
    </row>
    <row r="18" spans="2:6" ht="15">
      <c r="B18" s="102" t="s">
        <v>78</v>
      </c>
      <c r="F18" s="18">
        <v>45</v>
      </c>
    </row>
    <row r="19" spans="2:6" ht="15">
      <c r="B19" s="102" t="s">
        <v>77</v>
      </c>
      <c r="F19" s="18">
        <v>-1</v>
      </c>
    </row>
    <row r="20" spans="2:6" ht="15">
      <c r="B20" s="102" t="s">
        <v>90</v>
      </c>
      <c r="F20" s="18">
        <v>-3</v>
      </c>
    </row>
    <row r="21" spans="2:6" ht="15">
      <c r="B21" s="3" t="s">
        <v>56</v>
      </c>
      <c r="F21" s="18">
        <v>266</v>
      </c>
    </row>
    <row r="22" spans="2:6" ht="15">
      <c r="B22" s="3" t="s">
        <v>101</v>
      </c>
      <c r="F22" s="106">
        <f>SUM(F13:F21)</f>
        <v>-412</v>
      </c>
    </row>
    <row r="23" spans="2:6" ht="15">
      <c r="B23" s="7"/>
      <c r="F23" s="18"/>
    </row>
    <row r="24" spans="2:7" ht="15">
      <c r="B24" s="3" t="s">
        <v>116</v>
      </c>
      <c r="F24" s="21">
        <v>-36</v>
      </c>
      <c r="G24" s="108"/>
    </row>
    <row r="25" spans="2:6" ht="15">
      <c r="B25" s="7" t="s">
        <v>117</v>
      </c>
      <c r="F25" s="21">
        <v>-3392</v>
      </c>
    </row>
    <row r="26" spans="2:6" ht="15">
      <c r="B26" s="7" t="s">
        <v>66</v>
      </c>
      <c r="F26" s="21">
        <v>-173</v>
      </c>
    </row>
    <row r="27" spans="2:6" ht="15">
      <c r="B27" s="7" t="s">
        <v>102</v>
      </c>
      <c r="F27" s="21">
        <v>-257</v>
      </c>
    </row>
    <row r="28" spans="2:6" ht="15">
      <c r="B28" s="7" t="s">
        <v>107</v>
      </c>
      <c r="F28" s="21">
        <v>64</v>
      </c>
    </row>
    <row r="29" spans="2:6" ht="15">
      <c r="B29" s="7" t="s">
        <v>91</v>
      </c>
      <c r="F29" s="21">
        <v>1497</v>
      </c>
    </row>
    <row r="30" spans="2:6" ht="15">
      <c r="B30" s="3" t="s">
        <v>109</v>
      </c>
      <c r="F30" s="106">
        <f>SUM(F22:F29)</f>
        <v>-2709</v>
      </c>
    </row>
    <row r="31" spans="2:6" ht="15">
      <c r="B31" s="7"/>
      <c r="F31" s="18"/>
    </row>
    <row r="32" spans="2:6" ht="15">
      <c r="B32" s="7" t="s">
        <v>92</v>
      </c>
      <c r="F32" s="18">
        <f>-F18</f>
        <v>-45</v>
      </c>
    </row>
    <row r="33" spans="2:6" ht="15">
      <c r="B33" s="104" t="s">
        <v>103</v>
      </c>
      <c r="F33" s="18">
        <v>1</v>
      </c>
    </row>
    <row r="34" spans="2:6" ht="15">
      <c r="B34" s="102" t="s">
        <v>90</v>
      </c>
      <c r="F34" s="96">
        <v>3</v>
      </c>
    </row>
    <row r="35" spans="2:6" ht="15">
      <c r="B35" s="7" t="s">
        <v>110</v>
      </c>
      <c r="F35" s="19">
        <f>SUM(F30:F34)</f>
        <v>-2750</v>
      </c>
    </row>
    <row r="36" spans="2:6" ht="15">
      <c r="B36" s="7"/>
      <c r="F36" s="127"/>
    </row>
    <row r="37" spans="2:6" ht="15">
      <c r="B37" s="9" t="s">
        <v>104</v>
      </c>
      <c r="F37" s="18"/>
    </row>
    <row r="38" spans="2:6" ht="15">
      <c r="B38" s="9"/>
      <c r="F38" s="18"/>
    </row>
    <row r="39" spans="2:6" ht="15">
      <c r="B39" s="7" t="s">
        <v>93</v>
      </c>
      <c r="F39" s="18">
        <v>-162</v>
      </c>
    </row>
    <row r="40" spans="2:6" ht="15">
      <c r="B40" s="7" t="s">
        <v>111</v>
      </c>
      <c r="F40" s="19">
        <f>SUM(F39)</f>
        <v>-162</v>
      </c>
    </row>
    <row r="41" spans="2:8" ht="15">
      <c r="B41" s="104"/>
      <c r="F41" s="18"/>
      <c r="H41" s="95"/>
    </row>
    <row r="42" spans="2:6" ht="15">
      <c r="B42" s="12" t="s">
        <v>57</v>
      </c>
      <c r="F42" s="18"/>
    </row>
    <row r="43" spans="2:6" ht="15">
      <c r="B43" s="7"/>
      <c r="F43" s="18"/>
    </row>
    <row r="44" spans="2:6" ht="15">
      <c r="B44" s="7" t="s">
        <v>105</v>
      </c>
      <c r="F44" s="18">
        <v>0</v>
      </c>
    </row>
    <row r="45" spans="2:6" ht="15">
      <c r="B45" s="3" t="s">
        <v>58</v>
      </c>
      <c r="F45" s="18">
        <v>-45</v>
      </c>
    </row>
    <row r="46" spans="2:6" s="17" customFormat="1" ht="15">
      <c r="B46" s="3" t="s">
        <v>79</v>
      </c>
      <c r="F46" s="18">
        <v>-77</v>
      </c>
    </row>
    <row r="47" spans="2:6" ht="15">
      <c r="B47" s="3" t="s">
        <v>59</v>
      </c>
      <c r="F47" s="18">
        <v>-30</v>
      </c>
    </row>
    <row r="48" spans="2:6" ht="15">
      <c r="B48" s="3" t="s">
        <v>112</v>
      </c>
      <c r="F48" s="19">
        <f>SUM(F44:F47)</f>
        <v>-152</v>
      </c>
    </row>
    <row r="49" spans="2:6" ht="15">
      <c r="B49" s="7"/>
      <c r="F49" s="127"/>
    </row>
    <row r="50" spans="2:6" ht="15">
      <c r="B50" s="3" t="s">
        <v>87</v>
      </c>
      <c r="F50" s="18">
        <f>F35+F40+F48</f>
        <v>-3064</v>
      </c>
    </row>
    <row r="51" spans="2:6" ht="15">
      <c r="B51" s="3"/>
      <c r="F51" s="18"/>
    </row>
    <row r="52" spans="2:6" ht="15">
      <c r="B52" s="3" t="s">
        <v>60</v>
      </c>
      <c r="F52" s="18">
        <v>9044</v>
      </c>
    </row>
    <row r="53" spans="2:6" ht="15">
      <c r="B53" s="3"/>
      <c r="F53" s="18"/>
    </row>
    <row r="54" spans="2:7" ht="15.75" thickBot="1">
      <c r="B54" s="3" t="s">
        <v>61</v>
      </c>
      <c r="F54" s="20">
        <f>SUM(F50:F53)</f>
        <v>5980</v>
      </c>
      <c r="G54" s="108"/>
    </row>
    <row r="55" spans="6:8" ht="15.75" thickTop="1">
      <c r="F55" s="15"/>
      <c r="G55" s="95"/>
      <c r="H55" s="95"/>
    </row>
    <row r="56" ht="15">
      <c r="F56" s="16"/>
    </row>
    <row r="57" ht="15">
      <c r="B57" s="2" t="s">
        <v>106</v>
      </c>
    </row>
    <row r="58" ht="15">
      <c r="B58" s="2" t="s">
        <v>95</v>
      </c>
    </row>
    <row r="61" ht="15">
      <c r="F61" s="103">
        <f>G55/2</f>
        <v>0</v>
      </c>
    </row>
    <row r="62" ht="15">
      <c r="F62" s="103">
        <f>G55*2</f>
        <v>0</v>
      </c>
    </row>
  </sheetData>
  <mergeCells count="1">
    <mergeCell ref="B2:F2"/>
  </mergeCells>
  <printOptions/>
  <pageMargins left="0.75" right="0.75" top="0.75" bottom="0.75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Airocom Technology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Airocom Technology Berhad</dc:creator>
  <cp:keywords/>
  <dc:description/>
  <cp:lastModifiedBy>Mior Mohd Hasif</cp:lastModifiedBy>
  <cp:lastPrinted>2006-11-14T04:26:42Z</cp:lastPrinted>
  <dcterms:created xsi:type="dcterms:W3CDTF">2006-04-21T03:40:50Z</dcterms:created>
  <dcterms:modified xsi:type="dcterms:W3CDTF">2006-11-28T05:33:40Z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1086</vt:i4>
  </property>
</Properties>
</file>